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b0\AC\Temp\"/>
    </mc:Choice>
  </mc:AlternateContent>
  <xr:revisionPtr revIDLastSave="0" documentId="8_{331D03E2-B4BF-4EC1-B5A9-DF463D7EC8B0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definedNames>
    <definedName name="_xlnm.Print_Area" localSheetId="0">Sheet1!$A$1:$F$70</definedName>
    <definedName name="_xlnm.Print_Titles" localSheetId="0">Sheet1!$3:$3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59" i="1"/>
  <c r="F59" i="1"/>
  <c r="G56" i="1"/>
  <c r="F56" i="1"/>
  <c r="G51" i="1"/>
  <c r="F51" i="1"/>
  <c r="G46" i="1"/>
  <c r="F46" i="1"/>
  <c r="G45" i="1"/>
  <c r="F45" i="1"/>
  <c r="G37" i="1"/>
  <c r="F37" i="1"/>
  <c r="G6" i="1"/>
  <c r="F6" i="1"/>
  <c r="G20" i="1"/>
  <c r="F20" i="1"/>
  <c r="G19" i="1"/>
  <c r="F19" i="1"/>
  <c r="G27" i="1"/>
  <c r="H27" i="1"/>
  <c r="F27" i="1"/>
  <c r="H24" i="1"/>
  <c r="G24" i="1"/>
  <c r="F24" i="1"/>
  <c r="H25" i="1"/>
  <c r="G25" i="1"/>
  <c r="F25" i="1"/>
  <c r="G26" i="1"/>
  <c r="H28" i="1"/>
  <c r="F28" i="1"/>
  <c r="H26" i="1"/>
  <c r="G29" i="1"/>
  <c r="F29" i="1"/>
  <c r="G58" i="1"/>
  <c r="F58" i="1"/>
  <c r="G57" i="1"/>
  <c r="F57" i="1"/>
  <c r="G55" i="1"/>
  <c r="F55" i="1"/>
  <c r="G52" i="1"/>
  <c r="F52" i="1"/>
  <c r="G50" i="1"/>
  <c r="F50" i="1"/>
  <c r="G49" i="1"/>
  <c r="F49" i="1"/>
  <c r="G44" i="1"/>
  <c r="F44" i="1"/>
  <c r="G43" i="1"/>
  <c r="F43" i="1"/>
  <c r="G42" i="1"/>
  <c r="F42" i="1"/>
  <c r="G41" i="1"/>
  <c r="F41" i="1"/>
  <c r="F47" i="1"/>
  <c r="G32" i="1"/>
  <c r="F32" i="1"/>
  <c r="G38" i="1"/>
  <c r="F38" i="1"/>
  <c r="G36" i="1"/>
  <c r="F36" i="1"/>
  <c r="G33" i="1"/>
  <c r="F33" i="1"/>
  <c r="F34" i="1" s="1"/>
  <c r="G21" i="1"/>
  <c r="F21" i="1"/>
  <c r="G16" i="1"/>
  <c r="F16" i="1"/>
  <c r="G18" i="1"/>
  <c r="F18" i="1"/>
  <c r="G17" i="1"/>
  <c r="F17" i="1"/>
  <c r="G15" i="1"/>
  <c r="F15" i="1"/>
  <c r="F22" i="1"/>
  <c r="G7" i="1"/>
  <c r="F7" i="1"/>
  <c r="G11" i="1"/>
  <c r="F11" i="1"/>
  <c r="G10" i="1"/>
  <c r="F10" i="1"/>
  <c r="G9" i="1"/>
  <c r="F9" i="1"/>
  <c r="G12" i="1"/>
  <c r="F12" i="1"/>
  <c r="G8" i="1"/>
  <c r="F8" i="1"/>
  <c r="G5" i="1"/>
  <c r="F5" i="1"/>
  <c r="F53" i="1"/>
  <c r="F39" i="1"/>
  <c r="F26" i="1"/>
  <c r="F30" i="1"/>
  <c r="F13" i="1"/>
  <c r="G60" i="1"/>
  <c r="F60" i="1"/>
  <c r="F65" i="1"/>
</calcChain>
</file>

<file path=xl/sharedStrings.xml><?xml version="1.0" encoding="utf-8"?>
<sst xmlns="http://schemas.openxmlformats.org/spreadsheetml/2006/main" count="162" uniqueCount="113">
  <si>
    <t>Certified Event Rental Professional</t>
  </si>
  <si>
    <r>
      <rPr>
        <sz val="22"/>
        <color indexed="8"/>
        <rFont val="Calibri"/>
        <family val="2"/>
      </rPr>
      <t xml:space="preserve">Professional Credits Assignment
</t>
    </r>
    <r>
      <rPr>
        <sz val="11"/>
        <color theme="1"/>
        <rFont val="Calibri"/>
        <family val="2"/>
        <scheme val="minor"/>
      </rPr>
      <t>(25 credits required)</t>
    </r>
  </si>
  <si>
    <t xml:space="preserve">NAME:    </t>
  </si>
  <si>
    <t xml:space="preserve">COMPANY, CITY, STATE/PROVINCE:  </t>
  </si>
  <si>
    <t>LEADERSHIP</t>
  </si>
  <si>
    <t>CREDITS</t>
  </si>
  <si>
    <t>MAXIMUM</t>
  </si>
  <si>
    <t>YOUR TALLY</t>
  </si>
  <si>
    <t>DETAILS (Description, Year)</t>
  </si>
  <si>
    <t>TOTAL</t>
  </si>
  <si>
    <t>Calculation</t>
  </si>
  <si>
    <t>ARA Membership</t>
  </si>
  <si>
    <t>2 per year</t>
  </si>
  <si>
    <r>
      <t xml:space="preserve">ARA </t>
    </r>
    <r>
      <rPr>
        <b/>
        <i/>
        <sz val="11"/>
        <color indexed="8"/>
        <rFont val="Calibri"/>
        <family val="2"/>
      </rPr>
      <t>The Rental Show</t>
    </r>
    <r>
      <rPr>
        <sz val="11"/>
        <color theme="1"/>
        <rFont val="Calibri"/>
        <family val="2"/>
        <scheme val="minor"/>
      </rPr>
      <t xml:space="preserve"> attendance</t>
    </r>
  </si>
  <si>
    <t>1 per year</t>
  </si>
  <si>
    <t>ARA Events &amp; Tents Conference</t>
  </si>
  <si>
    <t>1.5 per conference</t>
  </si>
  <si>
    <t>ARA Local Meetings (or approved industry/related meetings)</t>
  </si>
  <si>
    <t>0.25 per meeting</t>
  </si>
  <si>
    <r>
      <t xml:space="preserve">ARA Courses (Rental Profitability Program, Professional Driver Education Program) </t>
    </r>
    <r>
      <rPr>
        <i/>
        <sz val="10"/>
        <color indexed="8"/>
        <rFont val="Calibri"/>
        <family val="2"/>
      </rPr>
      <t>CERP disciplines are not applicable.</t>
    </r>
  </si>
  <si>
    <t>0.5 per course</t>
  </si>
  <si>
    <t>Industry/Related Conventions or Conferences</t>
  </si>
  <si>
    <t>1 per event</t>
  </si>
  <si>
    <t>Industry/Related Seminars (not conventions)</t>
  </si>
  <si>
    <t>0.5 per seminar</t>
  </si>
  <si>
    <t>Industry/Related Meetings (NACE, ILEA, AED, MATRA, etc.)</t>
  </si>
  <si>
    <t>1 for every 5 meetings</t>
  </si>
  <si>
    <t>LEADERSHIP SUB-TOTAL</t>
  </si>
  <si>
    <t>ARA LEADERSHIP</t>
  </si>
  <si>
    <t>President (National)</t>
  </si>
  <si>
    <t>6 per term</t>
  </si>
  <si>
    <t>Board Member (National)</t>
  </si>
  <si>
    <t>2 per term</t>
  </si>
  <si>
    <t>President (State, Local or Provincial Association)</t>
  </si>
  <si>
    <t>4 per term</t>
  </si>
  <si>
    <t>Board Member (State, Local or Provincial Association)</t>
  </si>
  <si>
    <t>Committee Chair (National)</t>
  </si>
  <si>
    <t>Committee Member (National)</t>
  </si>
  <si>
    <t>1 per term</t>
  </si>
  <si>
    <t>Committee Member (State, Local or Provincial Association)</t>
  </si>
  <si>
    <t>ARA LEADERSHIP SUB-TOTAL</t>
  </si>
  <si>
    <r>
      <t>FORMAL EDUCATION</t>
    </r>
    <r>
      <rPr>
        <b/>
        <sz val="11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(choose only your highest level)</t>
    </r>
  </si>
  <si>
    <r>
      <t xml:space="preserve">DETAILS (Description, Year)
</t>
    </r>
    <r>
      <rPr>
        <sz val="10"/>
        <color indexed="10"/>
        <rFont val="Calibri"/>
        <family val="2"/>
      </rPr>
      <t>(choose your highest level of education only)</t>
    </r>
  </si>
  <si>
    <t>High School Diploma or Equivalent</t>
  </si>
  <si>
    <t>1 point</t>
  </si>
  <si>
    <t>Associate Degree / Two Year College Degree</t>
  </si>
  <si>
    <t>1.5 points</t>
  </si>
  <si>
    <t>Four Year College Degree</t>
  </si>
  <si>
    <t>2 points</t>
  </si>
  <si>
    <t>Master's Degree</t>
  </si>
  <si>
    <t>3 points</t>
  </si>
  <si>
    <t>Doctorate</t>
  </si>
  <si>
    <t>4 points</t>
  </si>
  <si>
    <t xml:space="preserve">Rental or Industry/Related Continuing Education  
     (minumum of 10 hours of instruction approved by Party 
      Certification Task Force; ARA will consider points for 
      non-ARA learning experiences) </t>
  </si>
  <si>
    <r>
      <t xml:space="preserve">2 pts per 10 hours of instruction </t>
    </r>
    <r>
      <rPr>
        <b/>
        <sz val="11"/>
        <color indexed="8"/>
        <rFont val="Calibri"/>
        <family val="2"/>
      </rPr>
      <t>OR</t>
    </r>
    <r>
      <rPr>
        <sz val="11"/>
        <color theme="1"/>
        <rFont val="Calibri"/>
        <family val="2"/>
        <scheme val="minor"/>
      </rPr>
      <t xml:space="preserve"> 2 pts per semester hour in college / univ. degree program</t>
    </r>
  </si>
  <si>
    <t>FORMAL EDUCATION SUB-TOTAL</t>
  </si>
  <si>
    <t>PROFESSIONAL INDUSTRY EXPERIENCE</t>
  </si>
  <si>
    <t xml:space="preserve">Years of Experience </t>
  </si>
  <si>
    <t>Employee of the Month</t>
  </si>
  <si>
    <t>0.5 per month</t>
  </si>
  <si>
    <t>PROFESSIONAL INDUSTRY EXPERIENCE SUB-TOTAL</t>
  </si>
  <si>
    <t>PROFESSIONAL DEVELOPMENT</t>
  </si>
  <si>
    <t>Business/Professional Development Courses   
     (PowerPoint, Creative Writing, Web Design, etc.)</t>
  </si>
  <si>
    <t>College Credit Courses 
     (i.e. university, community, junior or technical)</t>
  </si>
  <si>
    <t>3 per course</t>
  </si>
  <si>
    <t>Safety/Medical Courses</t>
  </si>
  <si>
    <t>1 per course</t>
  </si>
  <si>
    <t>PROFESSIONAL DEVELOPMENT SUB-TOTAL</t>
  </si>
  <si>
    <t>SERVICE</t>
  </si>
  <si>
    <t>University / College Instructor 
     (no credit for repetitive courses)</t>
  </si>
  <si>
    <t>3 per CEU</t>
  </si>
  <si>
    <t>University or College Guest Speaker</t>
  </si>
  <si>
    <t>1 per engagement</t>
  </si>
  <si>
    <t>Industry Speaker</t>
  </si>
  <si>
    <t>Industry Panelist or Roundtable Leader</t>
  </si>
  <si>
    <t>0.5 per engagement</t>
  </si>
  <si>
    <t>Special Services (volunteerism; 1 time event)</t>
  </si>
  <si>
    <t>Community Service  (such as little league, boy or girl scouts)</t>
  </si>
  <si>
    <t>4 per commitment</t>
  </si>
  <si>
    <t>SERVICE SUB-TOTAL</t>
  </si>
  <si>
    <t>PUBLICATIONS AND AWARDS</t>
  </si>
  <si>
    <t>Industry/Related Articles (authored)</t>
  </si>
  <si>
    <t>1 per article</t>
  </si>
  <si>
    <t>Audio-visual or Training Presentation (Industry/Related)</t>
  </si>
  <si>
    <t>1 per project</t>
  </si>
  <si>
    <t>Awards    (ARA: Distinguished, Meritorious or Special Service, Outstanding Leadership or  Golden Sledgehammer, etc.)</t>
  </si>
  <si>
    <t>1 per award</t>
  </si>
  <si>
    <t>Article Published in Local Newspaper or Magazine</t>
  </si>
  <si>
    <t>PUBLICATIONS AND AWARDS SUB-TOTAL</t>
  </si>
  <si>
    <r>
      <t xml:space="preserve">RELATED ACTIVITIES </t>
    </r>
    <r>
      <rPr>
        <sz val="10"/>
        <color indexed="8"/>
        <rFont val="Calibri"/>
        <family val="2"/>
      </rPr>
      <t>(maximum of ten credits allowed)</t>
    </r>
  </si>
  <si>
    <t>Other Professional Designations</t>
  </si>
  <si>
    <t>2 per designation</t>
  </si>
  <si>
    <t>Read Industry/Related Book</t>
  </si>
  <si>
    <t>2.5 per book</t>
  </si>
  <si>
    <t>Membership in Industry/Related Association</t>
  </si>
  <si>
    <t>0.5 per membership</t>
  </si>
  <si>
    <t>Committee Member in Industry/Related Association</t>
  </si>
  <si>
    <t xml:space="preserve">Used training material from ARA's RentalU </t>
  </si>
  <si>
    <t>1 per item</t>
  </si>
  <si>
    <t>RELATED ACTIVITES SUB-TOTAL</t>
  </si>
  <si>
    <r>
      <t xml:space="preserve">OTHER </t>
    </r>
    <r>
      <rPr>
        <sz val="11"/>
        <color theme="1"/>
        <rFont val="Calibri"/>
        <family val="2"/>
        <scheme val="minor"/>
      </rPr>
      <t>(please list)</t>
    </r>
  </si>
  <si>
    <t>As evaluated</t>
  </si>
  <si>
    <t>TBD</t>
  </si>
  <si>
    <t>CREDITS REQUIRED</t>
  </si>
  <si>
    <t>TOTAL CREDITS</t>
  </si>
  <si>
    <t>I acknowledge that the above information is correct.</t>
  </si>
  <si>
    <t xml:space="preserve">SIGNATURE </t>
  </si>
  <si>
    <t>DATE</t>
  </si>
  <si>
    <t xml:space="preserve">(when submitted by email, your typed name will be recognized as your signature) </t>
  </si>
  <si>
    <t>Submit to:  American Rental Association</t>
  </si>
  <si>
    <t>Attn: CERP Program</t>
  </si>
  <si>
    <t>1900 19th Street, Moline, IL 61265  *  Fax: 309-764-1533  *  Email: Education@ararental.org</t>
  </si>
  <si>
    <r>
      <rPr>
        <b/>
        <sz val="11"/>
        <color indexed="10"/>
        <rFont val="Calibri"/>
        <family val="2"/>
      </rPr>
      <t>ARA use only:</t>
    </r>
    <r>
      <rPr>
        <sz val="11"/>
        <color theme="1"/>
        <rFont val="Calibri"/>
        <family val="2"/>
        <scheme val="minor"/>
      </rPr>
      <t xml:space="preserve">   Date received: ________________                           Approved by: _____________________________ on ______________________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</si>
</sst>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9" fillId="0" borderId="0" xfId="0" applyFont="1"/>
    <xf numFmtId="0" fontId="0" fillId="0" borderId="0" xfId="0" applyAlignment="1"/>
    <xf numFmtId="0" fontId="10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Font="1" applyFill="1" applyBorder="1" applyAlignment="1">
      <alignment horizontal="center"/>
    </xf>
    <xf numFmtId="0" fontId="10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5" fillId="0" borderId="5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4" fillId="0" borderId="0" xfId="0" applyFont="1" applyBorder="1"/>
    <xf numFmtId="0" fontId="15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11" fillId="0" borderId="2" xfId="0" applyFont="1" applyBorder="1" applyAlignment="1" applyProtection="1">
      <alignment horizontal="left" wrapText="1"/>
      <protection locked="0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4" fontId="11" fillId="0" borderId="2" xfId="0" applyNumberFormat="1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2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276225</xdr:rowOff>
    </xdr:from>
    <xdr:to>
      <xdr:col>0</xdr:col>
      <xdr:colOff>2524125</xdr:colOff>
      <xdr:row>1</xdr:row>
      <xdr:rowOff>495300</xdr:rowOff>
    </xdr:to>
    <xdr:pic>
      <xdr:nvPicPr>
        <xdr:cNvPr id="1099" name="Picture 2">
          <a:extLst>
            <a:ext uri="{FF2B5EF4-FFF2-40B4-BE49-F238E27FC236}">
              <a16:creationId xmlns:a16="http://schemas.microsoft.com/office/drawing/2014/main" id="{FDE988D3-A3FF-4EC7-9E3D-A2523CB9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76225"/>
          <a:ext cx="18383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1962150</xdr:colOff>
      <xdr:row>0</xdr:row>
      <xdr:rowOff>114300</xdr:rowOff>
    </xdr:from>
    <xdr:to>
      <xdr:col>5</xdr:col>
      <xdr:colOff>47625</xdr:colOff>
      <xdr:row>2</xdr:row>
      <xdr:rowOff>142875</xdr:rowOff>
    </xdr:to>
    <xdr:pic>
      <xdr:nvPicPr>
        <xdr:cNvPr id="1100" name="Picture 1">
          <a:extLst>
            <a:ext uri="{FF2B5EF4-FFF2-40B4-BE49-F238E27FC236}">
              <a16:creationId xmlns:a16="http://schemas.microsoft.com/office/drawing/2014/main" id="{19A5D3C9-F454-454B-A84A-1D6B97D10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8305" r="9756" b="9563"/>
        <a:stretch>
          <a:fillRect/>
        </a:stretch>
      </xdr:blipFill>
      <xdr:spPr bwMode="auto">
        <a:xfrm>
          <a:off x="8486775" y="114300"/>
          <a:ext cx="11049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topLeftCell="A40" zoomScaleNormal="100" zoomScaleSheetLayoutView="100" workbookViewId="0">
      <selection activeCell="A58" sqref="A58"/>
    </sheetView>
  </sheetViews>
  <sheetFormatPr defaultRowHeight="15"/>
  <cols>
    <col min="1" max="1" width="55.28515625" style="2" customWidth="1"/>
    <col min="2" max="2" width="24" style="2" customWidth="1"/>
    <col min="3" max="3" width="10.7109375" style="1" customWidth="1"/>
    <col min="4" max="4" width="7.85546875" style="1" customWidth="1"/>
    <col min="5" max="5" width="45.28515625" customWidth="1"/>
    <col min="6" max="6" width="10.85546875" style="1" customWidth="1"/>
    <col min="7" max="7" width="17.5703125" style="45" customWidth="1"/>
    <col min="8" max="8" width="15.28515625" style="53" customWidth="1"/>
  </cols>
  <sheetData>
    <row r="1" spans="1:9" ht="27" customHeight="1">
      <c r="B1" s="77" t="s">
        <v>0</v>
      </c>
      <c r="C1" s="78"/>
      <c r="D1" s="78"/>
      <c r="E1" s="78"/>
      <c r="F1" s="15"/>
      <c r="G1" s="44"/>
      <c r="I1" s="40"/>
    </row>
    <row r="2" spans="1:9" ht="51.75" customHeight="1">
      <c r="B2" s="81" t="s">
        <v>1</v>
      </c>
      <c r="C2" s="81"/>
      <c r="D2" s="81"/>
      <c r="E2" s="81"/>
      <c r="F2" s="14"/>
      <c r="I2" s="40"/>
    </row>
    <row r="3" spans="1:9" ht="25.5" customHeight="1">
      <c r="A3" s="22" t="s">
        <v>2</v>
      </c>
      <c r="B3" s="79" t="s">
        <v>3</v>
      </c>
      <c r="C3" s="79"/>
      <c r="D3" s="79"/>
      <c r="E3" s="79"/>
      <c r="F3" s="79"/>
      <c r="I3" s="40"/>
    </row>
    <row r="4" spans="1:9" s="8" customFormat="1" ht="28.5" customHeight="1">
      <c r="A4" s="37" t="s">
        <v>4</v>
      </c>
      <c r="B4" s="9" t="s">
        <v>5</v>
      </c>
      <c r="C4" s="6" t="s">
        <v>6</v>
      </c>
      <c r="D4" s="9" t="s">
        <v>7</v>
      </c>
      <c r="E4" s="7" t="s">
        <v>8</v>
      </c>
      <c r="F4" s="6" t="s">
        <v>9</v>
      </c>
      <c r="G4" s="46" t="s">
        <v>10</v>
      </c>
      <c r="H4" s="54"/>
    </row>
    <row r="5" spans="1:9">
      <c r="A5" s="39" t="s">
        <v>11</v>
      </c>
      <c r="B5" s="35" t="s">
        <v>12</v>
      </c>
      <c r="C5" s="3">
        <v>6</v>
      </c>
      <c r="D5" s="16"/>
      <c r="E5" s="17"/>
      <c r="F5" s="3">
        <f>IF(G5&gt;6,6,G5)</f>
        <v>0</v>
      </c>
      <c r="G5" s="47">
        <f>2*D5</f>
        <v>0</v>
      </c>
      <c r="H5" s="55"/>
      <c r="I5" s="40"/>
    </row>
    <row r="6" spans="1:9">
      <c r="A6" s="39" t="s">
        <v>13</v>
      </c>
      <c r="B6" s="35" t="s">
        <v>14</v>
      </c>
      <c r="C6" s="3">
        <v>4</v>
      </c>
      <c r="D6" s="16"/>
      <c r="E6" s="17"/>
      <c r="F6" s="3">
        <f>IF(G6&gt;4,4,G6)</f>
        <v>0</v>
      </c>
      <c r="G6" s="47">
        <f>1*D6</f>
        <v>0</v>
      </c>
      <c r="H6" s="55"/>
      <c r="I6" s="40"/>
    </row>
    <row r="7" spans="1:9">
      <c r="A7" s="39" t="s">
        <v>15</v>
      </c>
      <c r="B7" s="35" t="s">
        <v>16</v>
      </c>
      <c r="C7" s="3">
        <v>4.5</v>
      </c>
      <c r="D7" s="16"/>
      <c r="E7" s="17"/>
      <c r="F7" s="3">
        <f>IF(G7&gt;4.5,4.5,G7)</f>
        <v>0</v>
      </c>
      <c r="G7" s="47">
        <f>1.5*D7</f>
        <v>0</v>
      </c>
      <c r="H7" s="55"/>
      <c r="I7" s="40"/>
    </row>
    <row r="8" spans="1:9" ht="15" customHeight="1">
      <c r="A8" s="39" t="s">
        <v>17</v>
      </c>
      <c r="B8" s="35" t="s">
        <v>18</v>
      </c>
      <c r="C8" s="3">
        <v>6</v>
      </c>
      <c r="D8" s="16"/>
      <c r="E8" s="17"/>
      <c r="F8" s="3">
        <f>IF(G8&gt;6,6,G8)</f>
        <v>0</v>
      </c>
      <c r="G8" s="47">
        <f>0.25*D8</f>
        <v>0</v>
      </c>
      <c r="H8" s="55"/>
      <c r="I8" s="40"/>
    </row>
    <row r="9" spans="1:9" ht="30">
      <c r="A9" s="18" t="s">
        <v>19</v>
      </c>
      <c r="B9" s="36" t="s">
        <v>20</v>
      </c>
      <c r="C9" s="19">
        <v>12</v>
      </c>
      <c r="D9" s="20"/>
      <c r="E9" s="21"/>
      <c r="F9" s="19">
        <f>IF(G9&gt;12,12,G9)</f>
        <v>0</v>
      </c>
      <c r="G9" s="47">
        <f>0.5*D9</f>
        <v>0</v>
      </c>
      <c r="H9" s="55"/>
      <c r="I9" s="40"/>
    </row>
    <row r="10" spans="1:9">
      <c r="A10" s="18" t="s">
        <v>21</v>
      </c>
      <c r="B10" s="36" t="s">
        <v>22</v>
      </c>
      <c r="C10" s="19">
        <v>4</v>
      </c>
      <c r="D10" s="20"/>
      <c r="E10" s="21"/>
      <c r="F10" s="19">
        <f>IF(G10&gt;4,4,G10)</f>
        <v>0</v>
      </c>
      <c r="G10" s="47">
        <f>1*D10</f>
        <v>0</v>
      </c>
      <c r="H10" s="55"/>
      <c r="I10" s="40"/>
    </row>
    <row r="11" spans="1:9" ht="15" customHeight="1">
      <c r="A11" s="39" t="s">
        <v>23</v>
      </c>
      <c r="B11" s="35" t="s">
        <v>24</v>
      </c>
      <c r="C11" s="3">
        <v>3</v>
      </c>
      <c r="D11" s="16"/>
      <c r="E11" s="17"/>
      <c r="F11" s="3">
        <f>IF(G11&gt;3,3,G11)</f>
        <v>0</v>
      </c>
      <c r="G11" s="47">
        <f>0.5*D11</f>
        <v>0</v>
      </c>
      <c r="H11" s="55"/>
      <c r="I11" s="40"/>
    </row>
    <row r="12" spans="1:9">
      <c r="A12" s="39" t="s">
        <v>25</v>
      </c>
      <c r="B12" s="35" t="s">
        <v>26</v>
      </c>
      <c r="C12" s="3">
        <v>6</v>
      </c>
      <c r="D12" s="16"/>
      <c r="E12" s="17"/>
      <c r="F12" s="3">
        <f>IF(G12&gt;6,6,G12)</f>
        <v>0</v>
      </c>
      <c r="G12" s="47">
        <f>1*D12</f>
        <v>0</v>
      </c>
      <c r="H12" s="55"/>
      <c r="I12" s="40"/>
    </row>
    <row r="13" spans="1:9">
      <c r="A13" s="66"/>
      <c r="B13" s="67"/>
      <c r="C13" s="67"/>
      <c r="D13" s="68"/>
      <c r="E13" s="4" t="s">
        <v>27</v>
      </c>
      <c r="F13" s="5">
        <f>SUM(F5:F12)</f>
        <v>0</v>
      </c>
      <c r="G13" s="47"/>
      <c r="H13" s="55"/>
      <c r="I13" s="40"/>
    </row>
    <row r="14" spans="1:9" s="8" customFormat="1" ht="28.5" customHeight="1">
      <c r="A14" s="37" t="s">
        <v>28</v>
      </c>
      <c r="B14" s="9" t="s">
        <v>5</v>
      </c>
      <c r="C14" s="6" t="s">
        <v>6</v>
      </c>
      <c r="D14" s="9" t="s">
        <v>7</v>
      </c>
      <c r="E14" s="7" t="s">
        <v>8</v>
      </c>
      <c r="F14" s="6" t="s">
        <v>9</v>
      </c>
      <c r="G14" s="48"/>
      <c r="H14" s="56"/>
      <c r="I14" s="10"/>
    </row>
    <row r="15" spans="1:9">
      <c r="A15" s="39" t="s">
        <v>29</v>
      </c>
      <c r="B15" s="35" t="s">
        <v>30</v>
      </c>
      <c r="C15" s="3">
        <v>6</v>
      </c>
      <c r="D15" s="16"/>
      <c r="E15" s="17"/>
      <c r="F15" s="3">
        <f>IF(G15&gt;6,6,G15)</f>
        <v>0</v>
      </c>
      <c r="G15" s="47">
        <f>6*D15</f>
        <v>0</v>
      </c>
      <c r="H15" s="57"/>
      <c r="I15" s="11"/>
    </row>
    <row r="16" spans="1:9">
      <c r="A16" s="39" t="s">
        <v>31</v>
      </c>
      <c r="B16" s="35" t="s">
        <v>32</v>
      </c>
      <c r="C16" s="3">
        <v>6</v>
      </c>
      <c r="D16" s="16"/>
      <c r="E16" s="17"/>
      <c r="F16" s="3">
        <f>IF(G16&gt;6,6,G16)</f>
        <v>0</v>
      </c>
      <c r="G16" s="47">
        <f>2*D16</f>
        <v>0</v>
      </c>
      <c r="H16" s="57"/>
      <c r="I16" s="11"/>
    </row>
    <row r="17" spans="1:9">
      <c r="A17" s="39" t="s">
        <v>33</v>
      </c>
      <c r="B17" s="35" t="s">
        <v>34</v>
      </c>
      <c r="C17" s="3">
        <v>8</v>
      </c>
      <c r="D17" s="16"/>
      <c r="E17" s="17"/>
      <c r="F17" s="3">
        <f>IF(G17&gt;8,8,G17)</f>
        <v>0</v>
      </c>
      <c r="G17" s="47">
        <f>4*D17</f>
        <v>0</v>
      </c>
      <c r="H17" s="57"/>
      <c r="I17" s="11"/>
    </row>
    <row r="18" spans="1:9">
      <c r="A18" s="39" t="s">
        <v>35</v>
      </c>
      <c r="B18" s="35" t="s">
        <v>32</v>
      </c>
      <c r="C18" s="3">
        <v>6</v>
      </c>
      <c r="D18" s="16"/>
      <c r="E18" s="17"/>
      <c r="F18" s="3">
        <f>IF(G18&gt;6,6,G18)</f>
        <v>0</v>
      </c>
      <c r="G18" s="47">
        <f>2*D18</f>
        <v>0</v>
      </c>
      <c r="H18" s="57"/>
      <c r="I18" s="11"/>
    </row>
    <row r="19" spans="1:9">
      <c r="A19" s="39" t="s">
        <v>36</v>
      </c>
      <c r="B19" s="35" t="s">
        <v>32</v>
      </c>
      <c r="C19" s="3">
        <v>6</v>
      </c>
      <c r="D19" s="16"/>
      <c r="E19" s="17"/>
      <c r="F19" s="3">
        <f>IF(G19&gt;6,6,G19)</f>
        <v>0</v>
      </c>
      <c r="G19" s="47">
        <f>2*D19</f>
        <v>0</v>
      </c>
      <c r="H19" s="57"/>
      <c r="I19" s="11"/>
    </row>
    <row r="20" spans="1:9">
      <c r="A20" s="39" t="s">
        <v>37</v>
      </c>
      <c r="B20" s="35" t="s">
        <v>38</v>
      </c>
      <c r="C20" s="3">
        <v>6</v>
      </c>
      <c r="D20" s="16"/>
      <c r="E20" s="17"/>
      <c r="F20" s="3">
        <f>IF(G20&gt;6,6,G20)</f>
        <v>0</v>
      </c>
      <c r="G20" s="47">
        <f>1*D20</f>
        <v>0</v>
      </c>
      <c r="H20" s="57"/>
      <c r="I20" s="11"/>
    </row>
    <row r="21" spans="1:9">
      <c r="A21" s="39" t="s">
        <v>39</v>
      </c>
      <c r="B21" s="35" t="s">
        <v>38</v>
      </c>
      <c r="C21" s="3">
        <v>6</v>
      </c>
      <c r="D21" s="16"/>
      <c r="E21" s="17"/>
      <c r="F21" s="3">
        <f>IF(G21&gt;6,6,G21)</f>
        <v>0</v>
      </c>
      <c r="G21" s="47">
        <f>1*D21</f>
        <v>0</v>
      </c>
      <c r="H21" s="55"/>
      <c r="I21" s="40"/>
    </row>
    <row r="22" spans="1:9">
      <c r="A22" s="66"/>
      <c r="B22" s="67"/>
      <c r="C22" s="67"/>
      <c r="D22" s="68"/>
      <c r="E22" s="4" t="s">
        <v>40</v>
      </c>
      <c r="F22" s="5">
        <f>SUM(F15:F21)</f>
        <v>0</v>
      </c>
      <c r="G22" s="47"/>
      <c r="H22" s="55"/>
      <c r="I22" s="40"/>
    </row>
    <row r="23" spans="1:9" s="8" customFormat="1" ht="28.5" customHeight="1">
      <c r="A23" s="37" t="s">
        <v>41</v>
      </c>
      <c r="B23" s="9" t="s">
        <v>5</v>
      </c>
      <c r="C23" s="6" t="s">
        <v>6</v>
      </c>
      <c r="D23" s="9" t="s">
        <v>7</v>
      </c>
      <c r="E23" s="37" t="s">
        <v>42</v>
      </c>
      <c r="F23" s="6" t="s">
        <v>9</v>
      </c>
      <c r="G23" s="48"/>
      <c r="H23" s="54"/>
    </row>
    <row r="24" spans="1:9">
      <c r="A24" s="39" t="s">
        <v>43</v>
      </c>
      <c r="B24" s="35" t="s">
        <v>44</v>
      </c>
      <c r="C24" s="3">
        <v>1</v>
      </c>
      <c r="D24" s="16"/>
      <c r="E24" s="17"/>
      <c r="F24" s="3">
        <f>IF(G24&gt;0,0,H24)</f>
        <v>0</v>
      </c>
      <c r="G24" s="47">
        <f>IF(D25&gt;0,1,0)+IF(D26&gt;0,1,0)+IF(D27&gt;0,1,0)+IF(D28&gt;0,1,0)</f>
        <v>0</v>
      </c>
      <c r="H24" s="55">
        <f>IF(D24&gt;0,1,0)</f>
        <v>0</v>
      </c>
      <c r="I24" s="40"/>
    </row>
    <row r="25" spans="1:9">
      <c r="A25" s="39" t="s">
        <v>45</v>
      </c>
      <c r="B25" s="35" t="s">
        <v>46</v>
      </c>
      <c r="C25" s="3">
        <v>1.5</v>
      </c>
      <c r="D25" s="16"/>
      <c r="E25" s="17"/>
      <c r="F25" s="3">
        <f>IF(G25&gt;0,0,H25)</f>
        <v>0</v>
      </c>
      <c r="G25" s="47">
        <f>IF(D26&gt;0,1,0)+IF(D27&gt;0,1,0)+IF(D28&gt;0,1,0)</f>
        <v>0</v>
      </c>
      <c r="H25" s="55">
        <f>IF(D25&gt;0,1.5,0)</f>
        <v>0</v>
      </c>
      <c r="I25" s="40"/>
    </row>
    <row r="26" spans="1:9">
      <c r="A26" s="39" t="s">
        <v>47</v>
      </c>
      <c r="B26" s="35" t="s">
        <v>48</v>
      </c>
      <c r="C26" s="3">
        <v>2</v>
      </c>
      <c r="D26" s="16"/>
      <c r="E26" s="17"/>
      <c r="F26" s="3">
        <f>IF(G26&gt;0,0,H26)</f>
        <v>0</v>
      </c>
      <c r="G26" s="47">
        <f>IF(D27&gt;0,1,0)+IF(D28&gt;0,1,0)</f>
        <v>0</v>
      </c>
      <c r="H26" s="55">
        <f>IF(D26&gt;0,2,0)</f>
        <v>0</v>
      </c>
      <c r="I26" s="40"/>
    </row>
    <row r="27" spans="1:9">
      <c r="A27" s="39" t="s">
        <v>49</v>
      </c>
      <c r="B27" s="35" t="s">
        <v>50</v>
      </c>
      <c r="C27" s="3">
        <v>3</v>
      </c>
      <c r="D27" s="16"/>
      <c r="E27" s="17"/>
      <c r="F27" s="3">
        <f>IF(G27&gt;0,0,H27)</f>
        <v>0</v>
      </c>
      <c r="G27" s="47">
        <f>IF(D28&gt;0,1,0)</f>
        <v>0</v>
      </c>
      <c r="H27" s="55">
        <f>IF(D27&gt;0,3,0)</f>
        <v>0</v>
      </c>
      <c r="I27" s="40"/>
    </row>
    <row r="28" spans="1:9">
      <c r="A28" s="39" t="s">
        <v>51</v>
      </c>
      <c r="B28" s="35" t="s">
        <v>52</v>
      </c>
      <c r="C28" s="3">
        <v>4</v>
      </c>
      <c r="D28" s="16"/>
      <c r="E28" s="17"/>
      <c r="F28" s="3">
        <f>IF(G28=1,H28)+IF(G28=2,0)+IF(G28=3,0)+IF(G28=4,0)</f>
        <v>0</v>
      </c>
      <c r="G28" s="47">
        <f>IF(D28&gt;0,1,0)</f>
        <v>0</v>
      </c>
      <c r="H28" s="55">
        <f>IF(D28&gt;0,4,0)</f>
        <v>0</v>
      </c>
      <c r="I28" s="40"/>
    </row>
    <row r="29" spans="1:9" ht="60">
      <c r="A29" s="18" t="s">
        <v>53</v>
      </c>
      <c r="B29" s="36" t="s">
        <v>54</v>
      </c>
      <c r="C29" s="19">
        <v>8</v>
      </c>
      <c r="D29" s="20"/>
      <c r="E29" s="21"/>
      <c r="F29" s="19">
        <f>IF(G29&gt;8,8,G29)</f>
        <v>0</v>
      </c>
      <c r="G29" s="47">
        <f>2*D29</f>
        <v>0</v>
      </c>
      <c r="H29" s="55"/>
      <c r="I29" s="40"/>
    </row>
    <row r="30" spans="1:9">
      <c r="A30" s="66"/>
      <c r="B30" s="67"/>
      <c r="C30" s="67"/>
      <c r="D30" s="68"/>
      <c r="E30" s="4" t="s">
        <v>55</v>
      </c>
      <c r="F30" s="5">
        <f>SUM(F24:F29)</f>
        <v>0</v>
      </c>
      <c r="G30" s="47"/>
      <c r="H30" s="55"/>
      <c r="I30" s="40"/>
    </row>
    <row r="31" spans="1:9" s="8" customFormat="1" ht="28.5" customHeight="1">
      <c r="A31" s="37" t="s">
        <v>56</v>
      </c>
      <c r="B31" s="9" t="s">
        <v>5</v>
      </c>
      <c r="C31" s="6" t="s">
        <v>6</v>
      </c>
      <c r="D31" s="9" t="s">
        <v>7</v>
      </c>
      <c r="E31" s="7" t="s">
        <v>8</v>
      </c>
      <c r="F31" s="6" t="s">
        <v>9</v>
      </c>
      <c r="G31" s="48"/>
      <c r="H31" s="54"/>
    </row>
    <row r="32" spans="1:9">
      <c r="A32" s="39" t="s">
        <v>57</v>
      </c>
      <c r="B32" s="35" t="s">
        <v>14</v>
      </c>
      <c r="C32" s="3">
        <v>8</v>
      </c>
      <c r="D32" s="16"/>
      <c r="E32" s="17"/>
      <c r="F32" s="3">
        <f>IF(G32&gt;8,8,G32)</f>
        <v>0</v>
      </c>
      <c r="G32" s="47">
        <f>1*D32</f>
        <v>0</v>
      </c>
      <c r="H32" s="55"/>
      <c r="I32" s="40"/>
    </row>
    <row r="33" spans="1:8">
      <c r="A33" s="39" t="s">
        <v>58</v>
      </c>
      <c r="B33" s="35" t="s">
        <v>59</v>
      </c>
      <c r="C33" s="3">
        <v>6</v>
      </c>
      <c r="D33" s="16"/>
      <c r="E33" s="17"/>
      <c r="F33" s="3">
        <f>IF(G33&gt;6,6,G33)</f>
        <v>0</v>
      </c>
      <c r="G33" s="47">
        <f>0.5*D33</f>
        <v>0</v>
      </c>
      <c r="H33" s="55"/>
    </row>
    <row r="34" spans="1:8">
      <c r="A34" s="66"/>
      <c r="B34" s="67"/>
      <c r="C34" s="67"/>
      <c r="D34" s="68"/>
      <c r="E34" s="4" t="s">
        <v>60</v>
      </c>
      <c r="F34" s="5">
        <f>F32+F33</f>
        <v>0</v>
      </c>
      <c r="G34" s="47"/>
      <c r="H34" s="55"/>
    </row>
    <row r="35" spans="1:8" s="8" customFormat="1" ht="28.5" customHeight="1">
      <c r="A35" s="37" t="s">
        <v>61</v>
      </c>
      <c r="B35" s="9" t="s">
        <v>5</v>
      </c>
      <c r="C35" s="6" t="s">
        <v>6</v>
      </c>
      <c r="D35" s="9" t="s">
        <v>7</v>
      </c>
      <c r="E35" s="7" t="s">
        <v>8</v>
      </c>
      <c r="F35" s="6" t="s">
        <v>9</v>
      </c>
      <c r="G35" s="48"/>
      <c r="H35" s="54"/>
    </row>
    <row r="36" spans="1:8" ht="30">
      <c r="A36" s="39" t="s">
        <v>62</v>
      </c>
      <c r="B36" s="36" t="s">
        <v>20</v>
      </c>
      <c r="C36" s="24">
        <v>6</v>
      </c>
      <c r="D36" s="20"/>
      <c r="E36" s="21"/>
      <c r="F36" s="24">
        <f>IF(G36&gt;6,6,G36)</f>
        <v>0</v>
      </c>
      <c r="G36" s="47">
        <f>0.5*D36</f>
        <v>0</v>
      </c>
      <c r="H36" s="55"/>
    </row>
    <row r="37" spans="1:8" ht="30">
      <c r="A37" s="39" t="s">
        <v>63</v>
      </c>
      <c r="B37" s="36" t="s">
        <v>64</v>
      </c>
      <c r="C37" s="24">
        <v>9</v>
      </c>
      <c r="D37" s="20"/>
      <c r="E37" s="21"/>
      <c r="F37" s="24">
        <f>IF(G37&gt;9,9,G37)</f>
        <v>0</v>
      </c>
      <c r="G37" s="47">
        <f>3*D37</f>
        <v>0</v>
      </c>
      <c r="H37" s="55"/>
    </row>
    <row r="38" spans="1:8">
      <c r="A38" s="39" t="s">
        <v>65</v>
      </c>
      <c r="B38" s="35" t="s">
        <v>66</v>
      </c>
      <c r="C38" s="12">
        <v>2</v>
      </c>
      <c r="D38" s="16"/>
      <c r="E38" s="17"/>
      <c r="F38" s="3">
        <f>IF(G38&gt;2,2,G38)</f>
        <v>0</v>
      </c>
      <c r="G38" s="47">
        <f>1*D38</f>
        <v>0</v>
      </c>
      <c r="H38" s="55"/>
    </row>
    <row r="39" spans="1:8">
      <c r="A39" s="66"/>
      <c r="B39" s="67"/>
      <c r="C39" s="67"/>
      <c r="D39" s="68"/>
      <c r="E39" s="4" t="s">
        <v>67</v>
      </c>
      <c r="F39" s="5">
        <f>SUM(F36:F38)</f>
        <v>0</v>
      </c>
      <c r="G39" s="47"/>
      <c r="H39" s="55"/>
    </row>
    <row r="40" spans="1:8" s="8" customFormat="1" ht="28.5" customHeight="1">
      <c r="A40" s="37" t="s">
        <v>68</v>
      </c>
      <c r="B40" s="9" t="s">
        <v>5</v>
      </c>
      <c r="C40" s="6" t="s">
        <v>6</v>
      </c>
      <c r="D40" s="9" t="s">
        <v>7</v>
      </c>
      <c r="E40" s="7" t="s">
        <v>8</v>
      </c>
      <c r="F40" s="6" t="s">
        <v>9</v>
      </c>
      <c r="G40" s="48"/>
      <c r="H40" s="54"/>
    </row>
    <row r="41" spans="1:8" ht="30">
      <c r="A41" s="39" t="s">
        <v>69</v>
      </c>
      <c r="B41" s="36" t="s">
        <v>70</v>
      </c>
      <c r="C41" s="19">
        <v>3</v>
      </c>
      <c r="D41" s="20"/>
      <c r="E41" s="21"/>
      <c r="F41" s="19">
        <f>IF(G41&gt;3,3,G41)</f>
        <v>0</v>
      </c>
      <c r="G41" s="47">
        <f>3*D41</f>
        <v>0</v>
      </c>
      <c r="H41" s="55"/>
    </row>
    <row r="42" spans="1:8">
      <c r="A42" s="39" t="s">
        <v>71</v>
      </c>
      <c r="B42" s="35" t="s">
        <v>72</v>
      </c>
      <c r="C42" s="3">
        <v>2</v>
      </c>
      <c r="D42" s="16"/>
      <c r="E42" s="17"/>
      <c r="F42" s="3">
        <f>IF(G42&gt;2,2,G42)</f>
        <v>0</v>
      </c>
      <c r="G42" s="47">
        <f>1*D42</f>
        <v>0</v>
      </c>
      <c r="H42" s="55"/>
    </row>
    <row r="43" spans="1:8">
      <c r="A43" s="39" t="s">
        <v>73</v>
      </c>
      <c r="B43" s="35" t="s">
        <v>72</v>
      </c>
      <c r="C43" s="3">
        <v>3</v>
      </c>
      <c r="D43" s="16"/>
      <c r="E43" s="17"/>
      <c r="F43" s="3">
        <f>IF(G43&gt;3,3,G43)</f>
        <v>0</v>
      </c>
      <c r="G43" s="47">
        <f>1*D43</f>
        <v>0</v>
      </c>
      <c r="H43" s="55"/>
    </row>
    <row r="44" spans="1:8">
      <c r="A44" s="39" t="s">
        <v>74</v>
      </c>
      <c r="B44" s="35" t="s">
        <v>75</v>
      </c>
      <c r="C44" s="3">
        <v>2</v>
      </c>
      <c r="D44" s="16"/>
      <c r="E44" s="17"/>
      <c r="F44" s="3">
        <f>IF(G44&gt;2,2,G44)</f>
        <v>0</v>
      </c>
      <c r="G44" s="47">
        <f>0.5*D44</f>
        <v>0</v>
      </c>
      <c r="H44" s="55"/>
    </row>
    <row r="45" spans="1:8">
      <c r="A45" s="39" t="s">
        <v>76</v>
      </c>
      <c r="B45" s="35" t="s">
        <v>22</v>
      </c>
      <c r="C45" s="3">
        <v>4</v>
      </c>
      <c r="D45" s="16"/>
      <c r="E45" s="17"/>
      <c r="F45" s="3">
        <f>IF(G45&gt;4,4,G45)</f>
        <v>0</v>
      </c>
      <c r="G45" s="49">
        <f>1*D45</f>
        <v>0</v>
      </c>
      <c r="H45" s="55"/>
    </row>
    <row r="46" spans="1:8">
      <c r="A46" s="39" t="s">
        <v>77</v>
      </c>
      <c r="B46" s="36" t="s">
        <v>78</v>
      </c>
      <c r="C46" s="19">
        <v>8</v>
      </c>
      <c r="D46" s="20"/>
      <c r="E46" s="21"/>
      <c r="F46" s="19">
        <f>IF(G46&gt;8,8,G46)</f>
        <v>0</v>
      </c>
      <c r="G46" s="49">
        <f>4*D46</f>
        <v>0</v>
      </c>
      <c r="H46" s="55"/>
    </row>
    <row r="47" spans="1:8">
      <c r="A47" s="66"/>
      <c r="B47" s="67"/>
      <c r="C47" s="67"/>
      <c r="D47" s="68"/>
      <c r="E47" s="4" t="s">
        <v>79</v>
      </c>
      <c r="F47" s="5">
        <f>SUM(F41:F46)</f>
        <v>0</v>
      </c>
      <c r="G47" s="49"/>
      <c r="H47" s="55"/>
    </row>
    <row r="48" spans="1:8" s="8" customFormat="1" ht="28.5" customHeight="1">
      <c r="A48" s="37" t="s">
        <v>80</v>
      </c>
      <c r="B48" s="9" t="s">
        <v>5</v>
      </c>
      <c r="C48" s="6" t="s">
        <v>6</v>
      </c>
      <c r="D48" s="9" t="s">
        <v>7</v>
      </c>
      <c r="E48" s="7" t="s">
        <v>8</v>
      </c>
      <c r="F48" s="6" t="s">
        <v>9</v>
      </c>
      <c r="G48" s="48"/>
      <c r="H48" s="54"/>
    </row>
    <row r="49" spans="1:8">
      <c r="A49" s="39" t="s">
        <v>81</v>
      </c>
      <c r="B49" s="35" t="s">
        <v>82</v>
      </c>
      <c r="C49" s="3">
        <v>2</v>
      </c>
      <c r="D49" s="16"/>
      <c r="E49" s="17"/>
      <c r="F49" s="3">
        <f>IF(G49&gt;2,2,G49)</f>
        <v>0</v>
      </c>
      <c r="G49" s="47">
        <f>1*D49</f>
        <v>0</v>
      </c>
      <c r="H49" s="55"/>
    </row>
    <row r="50" spans="1:8">
      <c r="A50" s="39" t="s">
        <v>83</v>
      </c>
      <c r="B50" s="35" t="s">
        <v>84</v>
      </c>
      <c r="C50" s="3">
        <v>2</v>
      </c>
      <c r="D50" s="16"/>
      <c r="E50" s="17"/>
      <c r="F50" s="3">
        <f>IF(G50&gt;2,2,G50)</f>
        <v>0</v>
      </c>
      <c r="G50" s="47">
        <f>1*D50</f>
        <v>0</v>
      </c>
      <c r="H50" s="55"/>
    </row>
    <row r="51" spans="1:8" ht="30.75" customHeight="1">
      <c r="A51" s="39" t="s">
        <v>85</v>
      </c>
      <c r="B51" s="36" t="s">
        <v>86</v>
      </c>
      <c r="C51" s="19">
        <v>5</v>
      </c>
      <c r="D51" s="20"/>
      <c r="E51" s="21"/>
      <c r="F51" s="19">
        <f>IF(G51&gt;5,5,G51)</f>
        <v>0</v>
      </c>
      <c r="G51" s="49">
        <f>1*D51</f>
        <v>0</v>
      </c>
      <c r="H51" s="55"/>
    </row>
    <row r="52" spans="1:8">
      <c r="A52" s="39" t="s">
        <v>87</v>
      </c>
      <c r="B52" s="35" t="s">
        <v>82</v>
      </c>
      <c r="C52" s="3">
        <v>3</v>
      </c>
      <c r="D52" s="16"/>
      <c r="E52" s="17"/>
      <c r="F52" s="3">
        <f>IF(G52&gt;3,3,G52)</f>
        <v>0</v>
      </c>
      <c r="G52" s="47">
        <f>1*D52</f>
        <v>0</v>
      </c>
      <c r="H52" s="55"/>
    </row>
    <row r="53" spans="1:8">
      <c r="A53" s="66"/>
      <c r="B53" s="67"/>
      <c r="C53" s="67"/>
      <c r="D53" s="68"/>
      <c r="E53" s="4" t="s">
        <v>88</v>
      </c>
      <c r="F53" s="5">
        <f>SUM(F49:F52)</f>
        <v>0</v>
      </c>
      <c r="G53" s="47"/>
      <c r="H53" s="55"/>
    </row>
    <row r="54" spans="1:8" s="8" customFormat="1" ht="28.5" customHeight="1">
      <c r="A54" s="37" t="s">
        <v>89</v>
      </c>
      <c r="B54" s="9" t="s">
        <v>5</v>
      </c>
      <c r="C54" s="6" t="s">
        <v>6</v>
      </c>
      <c r="D54" s="9" t="s">
        <v>7</v>
      </c>
      <c r="E54" s="7" t="s">
        <v>8</v>
      </c>
      <c r="F54" s="6" t="s">
        <v>9</v>
      </c>
      <c r="G54" s="48"/>
      <c r="H54" s="54"/>
    </row>
    <row r="55" spans="1:8">
      <c r="A55" s="39" t="s">
        <v>90</v>
      </c>
      <c r="B55" s="35" t="s">
        <v>91</v>
      </c>
      <c r="C55" s="3">
        <v>4</v>
      </c>
      <c r="D55" s="16"/>
      <c r="E55" s="17"/>
      <c r="F55" s="3">
        <f>IF(G55&gt;4,4,G55)</f>
        <v>0</v>
      </c>
      <c r="G55" s="47">
        <f>2*D55</f>
        <v>0</v>
      </c>
      <c r="H55" s="55"/>
    </row>
    <row r="56" spans="1:8">
      <c r="A56" s="39" t="s">
        <v>92</v>
      </c>
      <c r="B56" s="35" t="s">
        <v>93</v>
      </c>
      <c r="C56" s="3">
        <v>5</v>
      </c>
      <c r="D56" s="16"/>
      <c r="E56" s="17"/>
      <c r="F56" s="3">
        <f>IF(G56&gt;5,5,G56)</f>
        <v>0</v>
      </c>
      <c r="G56" s="47">
        <f>2.5*D56</f>
        <v>0</v>
      </c>
      <c r="H56" s="55"/>
    </row>
    <row r="57" spans="1:8">
      <c r="A57" s="39" t="s">
        <v>94</v>
      </c>
      <c r="B57" s="35" t="s">
        <v>95</v>
      </c>
      <c r="C57" s="3">
        <v>2</v>
      </c>
      <c r="D57" s="16"/>
      <c r="E57" s="17"/>
      <c r="F57" s="3">
        <f>IF(G57&gt;2,2,G57)</f>
        <v>0</v>
      </c>
      <c r="G57" s="47">
        <f>0.5*D57</f>
        <v>0</v>
      </c>
      <c r="H57" s="55"/>
    </row>
    <row r="58" spans="1:8">
      <c r="A58" s="39" t="s">
        <v>96</v>
      </c>
      <c r="B58" s="35" t="s">
        <v>38</v>
      </c>
      <c r="C58" s="3">
        <v>2</v>
      </c>
      <c r="D58" s="16"/>
      <c r="E58" s="17"/>
      <c r="F58" s="3">
        <f>IF(G58&gt;2,2,G58)</f>
        <v>0</v>
      </c>
      <c r="G58" s="47">
        <f>1*D58</f>
        <v>0</v>
      </c>
      <c r="H58" s="55"/>
    </row>
    <row r="59" spans="1:8" ht="15.75" customHeight="1">
      <c r="A59" s="39" t="s">
        <v>97</v>
      </c>
      <c r="B59" s="35" t="s">
        <v>98</v>
      </c>
      <c r="C59" s="12">
        <v>5</v>
      </c>
      <c r="D59" s="16"/>
      <c r="E59" s="17"/>
      <c r="F59" s="3">
        <f>IF(G59&gt;5,5,G59)</f>
        <v>0</v>
      </c>
      <c r="G59" s="49">
        <f>1*D59</f>
        <v>0</v>
      </c>
      <c r="H59" s="55"/>
    </row>
    <row r="60" spans="1:8">
      <c r="A60" s="75"/>
      <c r="B60" s="75"/>
      <c r="C60" s="75"/>
      <c r="D60" s="75"/>
      <c r="E60" s="4" t="s">
        <v>99</v>
      </c>
      <c r="F60" s="5">
        <f>IF(G60&gt;10,10,G60)</f>
        <v>0</v>
      </c>
      <c r="G60" s="50">
        <f>SUM(F55:F59)</f>
        <v>0</v>
      </c>
      <c r="H60" s="55"/>
    </row>
    <row r="61" spans="1:8" s="8" customFormat="1" ht="28.5" customHeight="1">
      <c r="A61" s="37" t="s">
        <v>100</v>
      </c>
      <c r="B61" s="71" t="s">
        <v>5</v>
      </c>
      <c r="C61" s="72"/>
      <c r="D61" s="9" t="s">
        <v>7</v>
      </c>
      <c r="E61" s="7" t="s">
        <v>8</v>
      </c>
      <c r="F61" s="6" t="s">
        <v>9</v>
      </c>
      <c r="G61" s="48"/>
      <c r="H61" s="54"/>
    </row>
    <row r="62" spans="1:8" s="11" customFormat="1">
      <c r="A62" s="27"/>
      <c r="B62" s="73" t="s">
        <v>101</v>
      </c>
      <c r="C62" s="74"/>
      <c r="D62" s="27"/>
      <c r="E62" s="29"/>
      <c r="F62" s="41" t="s">
        <v>102</v>
      </c>
      <c r="G62" s="51"/>
      <c r="H62" s="57"/>
    </row>
    <row r="63" spans="1:8">
      <c r="A63" s="28"/>
      <c r="B63" s="73" t="s">
        <v>101</v>
      </c>
      <c r="C63" s="74"/>
      <c r="D63" s="16"/>
      <c r="E63" s="17"/>
      <c r="F63" s="3" t="s">
        <v>102</v>
      </c>
      <c r="G63" s="49"/>
      <c r="H63" s="55"/>
    </row>
    <row r="64" spans="1:8" ht="18.75">
      <c r="A64" s="76"/>
      <c r="B64" s="76"/>
      <c r="C64" s="76"/>
      <c r="D64" s="76"/>
      <c r="E64" s="30" t="s">
        <v>103</v>
      </c>
      <c r="F64" s="31">
        <v>25</v>
      </c>
      <c r="G64" s="47"/>
      <c r="H64" s="55"/>
    </row>
    <row r="65" spans="1:9" ht="18.75">
      <c r="A65" s="75"/>
      <c r="B65" s="75"/>
      <c r="C65" s="75"/>
      <c r="D65" s="75"/>
      <c r="E65" s="32" t="s">
        <v>104</v>
      </c>
      <c r="F65" s="33">
        <f>F13+F22+F30+F39+F34+F47+F53+F60</f>
        <v>0</v>
      </c>
      <c r="G65" s="47"/>
      <c r="H65" s="55"/>
      <c r="I65" s="40"/>
    </row>
    <row r="66" spans="1:9">
      <c r="A66" s="2" t="s">
        <v>105</v>
      </c>
      <c r="E66" s="40"/>
      <c r="G66" s="47"/>
      <c r="H66" s="55"/>
      <c r="I66" s="40"/>
    </row>
    <row r="67" spans="1:9" s="13" customFormat="1" ht="20.25" customHeight="1">
      <c r="A67" s="59"/>
      <c r="B67" s="25" t="s">
        <v>106</v>
      </c>
      <c r="C67" s="69"/>
      <c r="D67" s="70"/>
      <c r="E67" s="26" t="s">
        <v>107</v>
      </c>
      <c r="F67" s="23"/>
      <c r="G67" s="52"/>
      <c r="H67" s="58"/>
    </row>
    <row r="68" spans="1:9" ht="18" customHeight="1">
      <c r="A68" s="80" t="s">
        <v>108</v>
      </c>
      <c r="B68" s="80"/>
      <c r="C68" s="34"/>
      <c r="D68" s="34"/>
      <c r="E68" s="34"/>
      <c r="G68" s="47"/>
      <c r="H68" s="55"/>
      <c r="I68" s="40"/>
    </row>
    <row r="69" spans="1:9" s="38" customFormat="1" ht="19.5" customHeight="1">
      <c r="A69" s="42" t="s">
        <v>109</v>
      </c>
      <c r="B69" s="43" t="s">
        <v>110</v>
      </c>
      <c r="C69" s="60" t="s">
        <v>111</v>
      </c>
      <c r="D69" s="61"/>
      <c r="E69" s="61"/>
      <c r="F69" s="62"/>
      <c r="G69" s="47"/>
      <c r="H69" s="55"/>
      <c r="I69" s="40"/>
    </row>
    <row r="70" spans="1:9" ht="16.5" customHeight="1">
      <c r="A70" s="63" t="s">
        <v>112</v>
      </c>
      <c r="B70" s="64"/>
      <c r="C70" s="64"/>
      <c r="D70" s="64"/>
      <c r="E70" s="64"/>
      <c r="F70" s="65"/>
      <c r="G70" s="47"/>
      <c r="H70" s="55"/>
      <c r="I70" s="40"/>
    </row>
  </sheetData>
  <sheetProtection insertRows="0"/>
  <mergeCells count="20">
    <mergeCell ref="B1:E1"/>
    <mergeCell ref="B3:F3"/>
    <mergeCell ref="A22:D22"/>
    <mergeCell ref="A13:D13"/>
    <mergeCell ref="A53:D53"/>
    <mergeCell ref="A47:D47"/>
    <mergeCell ref="A34:D34"/>
    <mergeCell ref="B2:E2"/>
    <mergeCell ref="C69:F69"/>
    <mergeCell ref="A70:F70"/>
    <mergeCell ref="A39:D39"/>
    <mergeCell ref="A30:D30"/>
    <mergeCell ref="C67:D67"/>
    <mergeCell ref="B61:C61"/>
    <mergeCell ref="B62:C62"/>
    <mergeCell ref="B63:C63"/>
    <mergeCell ref="A65:D65"/>
    <mergeCell ref="A64:D64"/>
    <mergeCell ref="A60:D60"/>
    <mergeCell ref="A68:B68"/>
  </mergeCells>
  <printOptions horizontalCentered="1"/>
  <pageMargins left="0.7" right="0.7" top="0.4" bottom="0.45" header="0.3" footer="0.3"/>
  <pageSetup scale="79" fitToHeight="0" orientation="landscape" r:id="rId1"/>
  <rowBreaks count="1" manualBreakCount="1">
    <brk id="34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3709997014D49B1441673E3B295CC" ma:contentTypeVersion="18" ma:contentTypeDescription="Create a new document." ma:contentTypeScope="" ma:versionID="06352c84b28d48452c80c2fc62917d6f">
  <xsd:schema xmlns:xsd="http://www.w3.org/2001/XMLSchema" xmlns:xs="http://www.w3.org/2001/XMLSchema" xmlns:p="http://schemas.microsoft.com/office/2006/metadata/properties" xmlns:ns2="ff1cd8f2-003f-416f-845a-b15f38caeb0c" xmlns:ns3="baf65120-016d-43fe-953b-280404567de9" targetNamespace="http://schemas.microsoft.com/office/2006/metadata/properties" ma:root="true" ma:fieldsID="797a44d8cc1c268244dffe5c978605f0" ns2:_="" ns3:_="">
    <xsd:import namespace="ff1cd8f2-003f-416f-845a-b15f38caeb0c"/>
    <xsd:import namespace="baf65120-016d-43fe-953b-280404567de9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Specification" minOccurs="0"/>
                <xsd:element ref="ns2:Detail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cd8f2-003f-416f-845a-b15f38caeb0c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_Not Selected" ma:format="Dropdown" ma:internalName="Category">
      <xsd:simpleType>
        <xsd:restriction base="dms:Choice">
          <xsd:enumeration value="_Not Selected"/>
          <xsd:enumeration value="Categories (Parent Product)"/>
          <xsd:enumeration value="Bus. Forms &amp; Resources"/>
          <xsd:enumeration value="Business Line Series"/>
          <xsd:enumeration value="CERP"/>
          <xsd:enumeration value="Employee Recruitment"/>
          <xsd:enumeration value="ERTC"/>
          <xsd:enumeration value="Learning Center Course"/>
          <xsd:enumeration value="Learning Center Track"/>
          <xsd:enumeration value="LMS"/>
          <xsd:enumeration value="Misc"/>
          <xsd:enumeration value="OnDemand"/>
          <xsd:enumeration value="PDEP"/>
          <xsd:enumeration value="RPP"/>
          <xsd:enumeration value="Webinars"/>
        </xsd:restriction>
      </xsd:simpleType>
    </xsd:element>
    <xsd:element name="Classification" ma:index="9" nillable="true" ma:displayName="Classification" ma:default="_Not Selected" ma:format="Dropdown" ma:internalName="Classification">
      <xsd:simpleType>
        <xsd:restriction base="dms:Choice">
          <xsd:enumeration value="_Not Selected"/>
          <xsd:enumeration value="Articles"/>
          <xsd:enumeration value="Brochures"/>
          <xsd:enumeration value="Budget"/>
          <xsd:enumeration value="Certificate"/>
          <xsd:enumeration value="Committee/Task Force"/>
          <xsd:enumeration value="Completion Materials"/>
          <xsd:enumeration value="Course Files"/>
          <xsd:enumeration value="Decal"/>
          <xsd:enumeration value="Decal or Window Cling"/>
          <xsd:enumeration value="Development/Planning"/>
          <xsd:enumeration value="Event"/>
          <xsd:enumeration value="Exams"/>
          <xsd:enumeration value="Form/Application"/>
          <xsd:enumeration value="Handouts"/>
          <xsd:enumeration value="Letter/Email"/>
          <xsd:enumeration value="License or Contract Agreement"/>
          <xsd:enumeration value="Marketing"/>
          <xsd:enumeration value="Meeting"/>
          <xsd:enumeration value="Patch"/>
          <xsd:enumeration value="Position Descriptions"/>
          <xsd:enumeration value="Presentation"/>
          <xsd:enumeration value="Procedures"/>
          <xsd:enumeration value="Quiz"/>
          <xsd:enumeration value="Reports"/>
          <xsd:enumeration value="Reports"/>
          <xsd:enumeration value="Resource Documents"/>
          <xsd:enumeration value="Script"/>
          <xsd:enumeration value="Training Materials"/>
          <xsd:enumeration value="Video"/>
          <xsd:enumeration value="Wallet Cards"/>
        </xsd:restriction>
      </xsd:simpleType>
    </xsd:element>
    <xsd:element name="Year" ma:index="10" nillable="true" ma:displayName="Year" ma:default="2019" ma:format="Dropdown" ma:internalName="Year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pecification" ma:index="16" nillable="true" ma:displayName="Specification" ma:default="_Not Selected" ma:format="Dropdown" ma:indexed="true" ma:internalName="Specification">
      <xsd:simpleType>
        <xsd:restriction base="dms:Choice">
          <xsd:enumeration value="_Not Selected"/>
          <xsd:enumeration value="Body Language Basics"/>
          <xsd:enumeration value="Cash Flow e-book"/>
          <xsd:enumeration value="Communication 101"/>
          <xsd:enumeration value="Communication 102"/>
          <xsd:enumeration value="Crystalline Silica Awareness for Rental"/>
          <xsd:enumeration value="Customer Service 101"/>
          <xsd:enumeration value="Customer Service 102"/>
          <xsd:enumeration value="Driver Delivery Operations"/>
          <xsd:enumeration value="Everyday Warewashing"/>
          <xsd:enumeration value="Foundations"/>
          <xsd:enumeration value="Introduction to Customer Service"/>
          <xsd:enumeration value="Introduction to Marketing"/>
          <xsd:enumeration value="Introduction to Sales"/>
          <xsd:enumeration value="Linen Processing"/>
          <xsd:enumeration value="Marketing Minutes"/>
          <xsd:enumeration value="Online Marketing Strategies"/>
          <xsd:enumeration value="Professionalism in the Equipment and Event Rental Industry"/>
          <xsd:enumeration value="Profit Planning e-book"/>
          <xsd:enumeration value="Reading Your Customer’s Body Language"/>
          <xsd:enumeration value="Tabletop Design"/>
          <xsd:enumeration value="Telephone Skills 101"/>
          <xsd:enumeration value="Tenting Operations"/>
          <xsd:enumeration value="Verbal Communication"/>
          <xsd:enumeration value="Warehouse Management"/>
          <xsd:enumeration value="Written Communication"/>
        </xsd:restriction>
      </xsd:simpleType>
    </xsd:element>
    <xsd:element name="Detail" ma:index="17" nillable="true" ma:displayName="Detail" ma:internalName="Detail">
      <xsd:simpleType>
        <xsd:restriction base="dms:Text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f65120-016d-43fe-953b-280404567de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5CBD379-A24B-4215-91FD-A6CA4973ECEB}"/>
</file>

<file path=customXml/itemProps2.xml><?xml version="1.0" encoding="utf-8"?>
<ds:datastoreItem xmlns:ds="http://schemas.openxmlformats.org/officeDocument/2006/customXml" ds:itemID="{DD22D461-B553-4ABD-96CD-7055D69C1A15}"/>
</file>

<file path=customXml/itemProps3.xml><?xml version="1.0" encoding="utf-8"?>
<ds:datastoreItem xmlns:ds="http://schemas.openxmlformats.org/officeDocument/2006/customXml" ds:itemID="{7F7FBDCA-5D94-4D17-A6BB-4BCD1E23A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Rental Association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/>
  <cp:revision/>
  <dcterms:created xsi:type="dcterms:W3CDTF">2009-07-17T20:33:17Z</dcterms:created>
  <dcterms:modified xsi:type="dcterms:W3CDTF">2021-08-03T16:13:42Z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CERP</vt:lpwstr>
  </property>
  <property fmtid="{D5CDD505-2E9C-101B-9397-08002B2CF9AE}" pid="3" name="Classification">
    <vt:lpwstr>Form/Application</vt:lpwstr>
  </property>
</Properties>
</file>